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<sst xmlns="http://schemas.openxmlformats.org/spreadsheetml/2006/main" count="143" uniqueCount="64">
  <si>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</si>
  <si>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</si>
  <si>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</si>
  <si>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</si>
  <si>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</si>
  <si>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</si>
  <si>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</si>
  <si>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</si>
  <si>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</si>
  <si>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</si>
  <si>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</si>
  <si>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</si>
  <si>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</si>
  <si>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</si>
  <si>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</si>
  <si>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</si>
  <si>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</si>
  <si>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</si>
  <si>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</si>
  <si>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</si>
  <si>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</si>
  <si>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</si>
  <si>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</si>
  <si>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</si>
  <si>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</si>
  <si>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</si>
  <si>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</si>
  <si>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</si>
  <si>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</si>
  <si>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</si>
  <si>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</si>
  <si>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</si>
  <si>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</si>
  <si>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</si>
  <si>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</si>
  <si>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</si>
  <si>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</si>
  <si>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</si>
  <si>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</si>
  <si>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</si>
  <si>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</si>
  <si>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</si>
  <si>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</si>
  <si>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</si>
  <si>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</si>
  <si>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</si>
  <si>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</si>
  <si>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</si>
  <si>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</si>
  <si>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</si>
  <si>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</si>
  <si>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</si>
  <si>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</si>
  <si>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</si>
  <si>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</si>
  <si>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</si>
  <si>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</si>
  <si>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</si>
  <si>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</si>
  <si>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>Начальник</t>
  </si>
  <si>
    <t>П.Алифханов</t>
  </si>
  <si>
    <t>Гл.Бухг.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</si>
  <si>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</si>
  <si>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 декабря  2019г.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</si>
</sst>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1">
      <pane xSplit="2" topLeftCell="O1" activePane="topRight" state="frozen"/>
      <selection pane="topLeft" activeCell="A1" sqref="A1"/>
      <selection pane="topRight" activeCell="AG23" sqref="AG23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5.375" style="1" customWidth="1"/>
    <col min="6" max="6" width="0.12890625" style="1" hidden="1" customWidth="1"/>
    <col min="7" max="7" width="8.87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4.375" style="1" customWidth="1"/>
    <col min="16" max="16" width="11.125" style="1" customWidth="1"/>
    <col min="17" max="17" width="23.50390625" style="1" customWidth="1"/>
    <col min="18" max="18" width="12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12.375" style="1" customWidth="1"/>
    <col min="27" max="27" width="14.125" style="1" customWidth="1"/>
    <col min="28" max="28" width="12.125" style="1" customWidth="1"/>
    <col min="29" max="29" width="9.50390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50390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375" style="1" customWidth="1"/>
    <col min="38" max="38" width="22.50390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19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55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57</v>
      </c>
      <c r="AA6" s="23"/>
      <c r="AB6" s="23"/>
      <c r="AC6" s="23"/>
      <c r="AD6" s="27" t="s">
        <v>58</v>
      </c>
      <c r="AE6" s="23" t="s">
        <v>54</v>
      </c>
      <c r="AF6" s="23" t="s">
        <v>53</v>
      </c>
      <c r="AG6" s="23" t="s">
        <v>52</v>
      </c>
      <c r="AH6" s="23" t="s">
        <v>50</v>
      </c>
      <c r="AI6" s="23"/>
      <c r="AJ6" s="23"/>
      <c r="AK6" s="23" t="s">
        <v>51</v>
      </c>
      <c r="AL6" s="24" t="s">
        <v>47</v>
      </c>
    </row>
    <row r="7" spans="1:38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8"/>
      <c r="AE7" s="23"/>
      <c r="AF7" s="23"/>
      <c r="AG7" s="23"/>
      <c r="AH7" s="18" t="s">
        <v>2</v>
      </c>
      <c r="AI7" s="18" t="s">
        <v>38</v>
      </c>
      <c r="AJ7" s="18" t="s">
        <v>4</v>
      </c>
      <c r="AK7" s="23"/>
      <c r="AL7" s="24"/>
    </row>
    <row r="8" spans="1:38" ht="24" customHeight="1">
      <c r="A8" s="2">
        <v>1</v>
      </c>
      <c r="B8" s="3" t="s">
        <v>5</v>
      </c>
      <c r="C8" s="4">
        <v>28000</v>
      </c>
      <c r="D8" s="5">
        <v>37572</v>
      </c>
      <c r="E8" s="6">
        <f aca="true" t="shared" si="0" ref="E8:E36">SUM(D8-C8)</f>
        <v>9572</v>
      </c>
      <c r="F8" s="4"/>
      <c r="G8" s="2"/>
      <c r="H8" s="7">
        <f>SUM(D8/C8)</f>
        <v>1.3418571428571429</v>
      </c>
      <c r="I8" s="4">
        <v>503000</v>
      </c>
      <c r="J8" s="8">
        <v>596551</v>
      </c>
      <c r="K8" s="4">
        <f>SUM(J8-I8)</f>
        <v>93551</v>
      </c>
      <c r="L8" s="7">
        <f>SUM(J8/I8)</f>
        <v>1.185986083499006</v>
      </c>
      <c r="M8" s="4"/>
      <c r="N8" s="4">
        <v>534</v>
      </c>
      <c r="O8" s="4">
        <f>SUM(N8-M8)</f>
        <v>534</v>
      </c>
      <c r="P8" s="7"/>
      <c r="Q8" s="4">
        <v>431000</v>
      </c>
      <c r="R8" s="4">
        <v>89741</v>
      </c>
      <c r="S8" s="4">
        <f>SUM(R8-Q8)</f>
        <v>-341259</v>
      </c>
      <c r="T8" s="7">
        <f>SUM(R8/Q8)</f>
        <v>0.20821577726218096</v>
      </c>
      <c r="U8" s="16" t="s">
        <v>5</v>
      </c>
      <c r="V8" s="4"/>
      <c r="W8" s="6">
        <v>66000</v>
      </c>
      <c r="X8" s="6">
        <f>SUM(W8-V8)</f>
        <v>66000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790398</v>
      </c>
      <c r="AJ8" s="10">
        <f>SUM(AI8-AH8)</f>
        <v>-171602</v>
      </c>
      <c r="AK8" s="11">
        <f>SUM(AI8/AH8)</f>
        <v>0.8216195426195426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48816</v>
      </c>
      <c r="E9" s="6">
        <f t="shared" si="0"/>
        <v>-1184</v>
      </c>
      <c r="F9" s="4"/>
      <c r="G9" s="4"/>
      <c r="H9" s="7">
        <f aca="true" t="shared" si="2" ref="H9:H37">SUM(D9/C9)</f>
        <v>0.97632</v>
      </c>
      <c r="I9" s="4">
        <v>758000</v>
      </c>
      <c r="J9" s="12">
        <v>561946</v>
      </c>
      <c r="K9" s="4">
        <f aca="true" t="shared" si="3" ref="K9:K37">SUM(J9-I9)</f>
        <v>-196054</v>
      </c>
      <c r="L9" s="7">
        <f aca="true" t="shared" si="4" ref="L9:L37">SUM(J9/I9)</f>
        <v>0.741353562005277</v>
      </c>
      <c r="M9" s="4"/>
      <c r="N9" s="4">
        <v>3072</v>
      </c>
      <c r="O9" s="4"/>
      <c r="P9" s="7"/>
      <c r="Q9" s="4">
        <v>199000</v>
      </c>
      <c r="R9" s="4">
        <v>107628</v>
      </c>
      <c r="S9" s="4">
        <f aca="true" t="shared" si="5" ref="S9:S37">SUM(R9-Q9)</f>
        <v>-91372</v>
      </c>
      <c r="T9" s="7">
        <f aca="true" t="shared" si="6" ref="T9:T37">SUM(R9/Q9)</f>
        <v>0.5408442211055277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>
        <v>1000</v>
      </c>
      <c r="AH9" s="9">
        <f t="shared" si="1"/>
        <v>1007000</v>
      </c>
      <c r="AI9" s="10">
        <f aca="true" t="shared" si="9" ref="AI9:AI37">SUM(D9+G9+J9+N9+R9+W9+AD9+AE9+AG9+AF9+AA9)</f>
        <v>722462</v>
      </c>
      <c r="AJ9" s="9">
        <f aca="true" t="shared" si="10" ref="AJ9:AJ37">SUM(AI9-AH9)</f>
        <v>-284538</v>
      </c>
      <c r="AK9" s="11">
        <f aca="true" t="shared" si="11" ref="AK9:AK37">SUM(AI9/AH9)</f>
        <v>0.7174399205561073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72799</v>
      </c>
      <c r="E10" s="6">
        <f t="shared" si="0"/>
        <v>-7201</v>
      </c>
      <c r="F10" s="4"/>
      <c r="G10" s="4"/>
      <c r="H10" s="7">
        <f t="shared" si="2"/>
        <v>0.9099875</v>
      </c>
      <c r="I10" s="4">
        <v>506000</v>
      </c>
      <c r="J10" s="8">
        <v>704904</v>
      </c>
      <c r="K10" s="4">
        <f t="shared" si="3"/>
        <v>198904</v>
      </c>
      <c r="L10" s="7">
        <f t="shared" si="4"/>
        <v>1.3930909090909092</v>
      </c>
      <c r="M10" s="4"/>
      <c r="N10" s="4"/>
      <c r="O10" s="4"/>
      <c r="P10" s="7"/>
      <c r="Q10" s="4">
        <v>477000</v>
      </c>
      <c r="R10" s="4">
        <v>313681</v>
      </c>
      <c r="S10" s="4">
        <f t="shared" si="5"/>
        <v>-163319</v>
      </c>
      <c r="T10" s="7">
        <f t="shared" si="6"/>
        <v>0.6576121593291404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1091384</v>
      </c>
      <c r="AJ10" s="9">
        <f t="shared" si="10"/>
        <v>28384</v>
      </c>
      <c r="AK10" s="11">
        <f t="shared" si="11"/>
        <v>1.0267017873941675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63345</v>
      </c>
      <c r="E11" s="6">
        <f t="shared" si="0"/>
        <v>-66655</v>
      </c>
      <c r="F11" s="4"/>
      <c r="G11" s="4"/>
      <c r="H11" s="7">
        <f t="shared" si="2"/>
        <v>0.4872692307692308</v>
      </c>
      <c r="I11" s="4">
        <v>903000</v>
      </c>
      <c r="J11" s="8">
        <v>634401</v>
      </c>
      <c r="K11" s="4">
        <f t="shared" si="3"/>
        <v>-268599</v>
      </c>
      <c r="L11" s="7">
        <f t="shared" si="4"/>
        <v>0.702548172757475</v>
      </c>
      <c r="M11" s="4">
        <v>26000</v>
      </c>
      <c r="N11" s="4">
        <v>75000</v>
      </c>
      <c r="O11" s="4"/>
      <c r="P11" s="7">
        <f>SUM(N11/M11)</f>
        <v>2.8846153846153846</v>
      </c>
      <c r="Q11" s="4">
        <v>281000</v>
      </c>
      <c r="R11" s="4">
        <v>209704</v>
      </c>
      <c r="S11" s="4">
        <f t="shared" si="5"/>
        <v>-71296</v>
      </c>
      <c r="T11" s="7">
        <f t="shared" si="6"/>
        <v>0.7462775800711744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982450</v>
      </c>
      <c r="AJ11" s="9">
        <f t="shared" si="10"/>
        <v>-357550</v>
      </c>
      <c r="AK11" s="11">
        <f t="shared" si="11"/>
        <v>0.7331716417910448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76375</v>
      </c>
      <c r="E12" s="6">
        <f t="shared" si="0"/>
        <v>1375</v>
      </c>
      <c r="F12" s="4"/>
      <c r="G12" s="4"/>
      <c r="H12" s="7">
        <f t="shared" si="2"/>
        <v>1.0183333333333333</v>
      </c>
      <c r="I12" s="4">
        <v>731000</v>
      </c>
      <c r="J12" s="8">
        <v>807682</v>
      </c>
      <c r="K12" s="4">
        <f t="shared" si="3"/>
        <v>76682</v>
      </c>
      <c r="L12" s="7">
        <f t="shared" si="4"/>
        <v>1.1049001367989055</v>
      </c>
      <c r="M12" s="4">
        <v>1000</v>
      </c>
      <c r="N12" s="4"/>
      <c r="O12" s="4"/>
      <c r="P12" s="7"/>
      <c r="Q12" s="4">
        <v>490000</v>
      </c>
      <c r="R12" s="4">
        <v>208787</v>
      </c>
      <c r="S12" s="4">
        <f t="shared" si="5"/>
        <v>-281213</v>
      </c>
      <c r="T12" s="7">
        <f t="shared" si="6"/>
        <v>0.42609591836734695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1092844</v>
      </c>
      <c r="AJ12" s="9">
        <f t="shared" si="10"/>
        <v>-204156</v>
      </c>
      <c r="AK12" s="11">
        <f t="shared" si="11"/>
        <v>0.8425936777178104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593093</v>
      </c>
      <c r="E13" s="6">
        <f t="shared" si="0"/>
        <v>-6907</v>
      </c>
      <c r="F13" s="4"/>
      <c r="G13" s="4"/>
      <c r="H13" s="7">
        <f t="shared" si="2"/>
        <v>0.9884883333333333</v>
      </c>
      <c r="I13" s="4">
        <v>551000</v>
      </c>
      <c r="J13" s="8">
        <v>251232</v>
      </c>
      <c r="K13" s="4">
        <f t="shared" si="3"/>
        <v>-299768</v>
      </c>
      <c r="L13" s="7">
        <f t="shared" si="4"/>
        <v>0.45595644283121595</v>
      </c>
      <c r="M13" s="4"/>
      <c r="N13" s="1">
        <v>1800</v>
      </c>
      <c r="O13" s="4"/>
      <c r="P13" s="7"/>
      <c r="Q13" s="4">
        <v>423000</v>
      </c>
      <c r="R13" s="4">
        <v>368275</v>
      </c>
      <c r="S13" s="4">
        <f t="shared" si="5"/>
        <v>-54725</v>
      </c>
      <c r="T13" s="7">
        <f t="shared" si="6"/>
        <v>0.8706264775413711</v>
      </c>
      <c r="U13" s="16" t="s">
        <v>12</v>
      </c>
      <c r="V13" s="4">
        <v>1193000</v>
      </c>
      <c r="W13" s="4">
        <v>1002242</v>
      </c>
      <c r="X13" s="6">
        <f t="shared" si="7"/>
        <v>-190758</v>
      </c>
      <c r="Y13" s="7">
        <f>SUM(W13/V13)</f>
        <v>0.8401022632020118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2216642</v>
      </c>
      <c r="AJ13" s="9">
        <f t="shared" si="10"/>
        <v>-550358</v>
      </c>
      <c r="AK13" s="11">
        <f t="shared" si="11"/>
        <v>0.8010993856161909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55112</v>
      </c>
      <c r="E14" s="6">
        <f t="shared" si="0"/>
        <v>112</v>
      </c>
      <c r="F14" s="4"/>
      <c r="G14" s="4"/>
      <c r="H14" s="7">
        <f t="shared" si="2"/>
        <v>1.0020363636363636</v>
      </c>
      <c r="I14" s="4">
        <v>337000</v>
      </c>
      <c r="J14" s="8">
        <v>188139</v>
      </c>
      <c r="K14" s="4">
        <f t="shared" si="3"/>
        <v>-148861</v>
      </c>
      <c r="L14" s="7">
        <f t="shared" si="4"/>
        <v>0.5582759643916914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195090</v>
      </c>
      <c r="S14" s="4">
        <f t="shared" si="5"/>
        <v>-36910</v>
      </c>
      <c r="T14" s="7">
        <f t="shared" si="6"/>
        <v>0.8409051724137931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438341</v>
      </c>
      <c r="AJ14" s="9">
        <f t="shared" si="10"/>
        <v>-210659</v>
      </c>
      <c r="AK14" s="11">
        <f t="shared" si="11"/>
        <v>0.6754098613251156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119488</v>
      </c>
      <c r="E15" s="6">
        <f t="shared" si="0"/>
        <v>26488</v>
      </c>
      <c r="F15" s="4"/>
      <c r="G15" s="4"/>
      <c r="H15" s="7">
        <f t="shared" si="2"/>
        <v>1.2848172043010753</v>
      </c>
      <c r="I15" s="4">
        <v>674000</v>
      </c>
      <c r="J15" s="8">
        <v>1969499</v>
      </c>
      <c r="K15" s="4">
        <f t="shared" si="3"/>
        <v>1295499</v>
      </c>
      <c r="L15" s="7">
        <f t="shared" si="4"/>
        <v>2.922105341246291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4847</v>
      </c>
      <c r="S15" s="4">
        <f t="shared" si="5"/>
        <v>-21153</v>
      </c>
      <c r="T15" s="7">
        <f t="shared" si="6"/>
        <v>0.1864230769230769</v>
      </c>
      <c r="U15" s="16" t="s">
        <v>14</v>
      </c>
      <c r="V15" s="4">
        <v>77000</v>
      </c>
      <c r="W15" s="4">
        <v>234004</v>
      </c>
      <c r="X15" s="6">
        <f t="shared" si="7"/>
        <v>157004</v>
      </c>
      <c r="Y15" s="7">
        <f>SUM(W15/V15)</f>
        <v>3.039012987012987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2327892</v>
      </c>
      <c r="AJ15" s="9">
        <f t="shared" si="10"/>
        <v>1448892</v>
      </c>
      <c r="AK15" s="11">
        <f t="shared" si="11"/>
        <v>2.6483412969283275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58100</v>
      </c>
      <c r="E16" s="6">
        <f t="shared" si="0"/>
        <v>6100</v>
      </c>
      <c r="F16" s="4"/>
      <c r="G16" s="4"/>
      <c r="H16" s="7">
        <f t="shared" si="2"/>
        <v>1.1173076923076923</v>
      </c>
      <c r="I16" s="4">
        <v>797000</v>
      </c>
      <c r="J16" s="8">
        <v>570815</v>
      </c>
      <c r="K16" s="4">
        <f t="shared" si="3"/>
        <v>-226185</v>
      </c>
      <c r="L16" s="7">
        <f t="shared" si="4"/>
        <v>0.7162045169385195</v>
      </c>
      <c r="M16" s="4">
        <v>1000</v>
      </c>
      <c r="N16" s="4">
        <v>336</v>
      </c>
      <c r="O16" s="4"/>
      <c r="P16" s="7">
        <f>SUM(N16/M16)</f>
        <v>0.336</v>
      </c>
      <c r="Q16" s="4">
        <v>345000</v>
      </c>
      <c r="R16" s="4">
        <v>205968</v>
      </c>
      <c r="S16" s="4">
        <f t="shared" si="5"/>
        <v>-139032</v>
      </c>
      <c r="T16" s="7">
        <f t="shared" si="6"/>
        <v>0.597008695652174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835219</v>
      </c>
      <c r="AJ16" s="9">
        <f t="shared" si="10"/>
        <v>-359781</v>
      </c>
      <c r="AK16" s="11">
        <f t="shared" si="11"/>
        <v>0.6989280334728033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66040</v>
      </c>
      <c r="E17" s="6">
        <f t="shared" si="0"/>
        <v>31040</v>
      </c>
      <c r="F17" s="4"/>
      <c r="G17" s="4"/>
      <c r="H17" s="7">
        <f t="shared" si="2"/>
        <v>1.8868571428571428</v>
      </c>
      <c r="I17" s="4">
        <v>398000</v>
      </c>
      <c r="J17" s="8">
        <v>407942</v>
      </c>
      <c r="K17" s="4">
        <f t="shared" si="3"/>
        <v>9942</v>
      </c>
      <c r="L17" s="7">
        <f t="shared" si="4"/>
        <v>1.0249798994974875</v>
      </c>
      <c r="M17" s="4">
        <v>17000</v>
      </c>
      <c r="N17" s="4">
        <v>206</v>
      </c>
      <c r="O17" s="4"/>
      <c r="P17" s="7">
        <f>SUM(N17/M17)</f>
        <v>0.01211764705882353</v>
      </c>
      <c r="Q17" s="4">
        <v>150000</v>
      </c>
      <c r="R17" s="4">
        <v>151157</v>
      </c>
      <c r="S17" s="4">
        <f t="shared" si="5"/>
        <v>1157</v>
      </c>
      <c r="T17" s="7">
        <f t="shared" si="6"/>
        <v>1.0077133333333332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625345</v>
      </c>
      <c r="AJ17" s="9">
        <f t="shared" si="10"/>
        <v>25345</v>
      </c>
      <c r="AK17" s="11">
        <f t="shared" si="11"/>
        <v>1.0422416666666667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35349</v>
      </c>
      <c r="E18" s="6">
        <f t="shared" si="0"/>
        <v>3349</v>
      </c>
      <c r="F18" s="4"/>
      <c r="G18" s="4"/>
      <c r="H18" s="7">
        <f t="shared" si="2"/>
        <v>1.10465625</v>
      </c>
      <c r="I18" s="4">
        <v>647000</v>
      </c>
      <c r="J18" s="8">
        <v>505704</v>
      </c>
      <c r="K18" s="4">
        <f t="shared" si="3"/>
        <v>-141296</v>
      </c>
      <c r="L18" s="7">
        <f t="shared" si="4"/>
        <v>0.781613601236476</v>
      </c>
      <c r="M18" s="4">
        <v>9000</v>
      </c>
      <c r="N18" s="4"/>
      <c r="O18" s="4"/>
      <c r="P18" s="7"/>
      <c r="Q18" s="4">
        <v>229000</v>
      </c>
      <c r="R18" s="4">
        <v>271817</v>
      </c>
      <c r="S18" s="4">
        <f t="shared" si="5"/>
        <v>42817</v>
      </c>
      <c r="T18" s="7">
        <f t="shared" si="6"/>
        <v>1.1869737991266376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917000</v>
      </c>
      <c r="AI18" s="10">
        <f t="shared" si="9"/>
        <v>812870</v>
      </c>
      <c r="AJ18" s="9">
        <f t="shared" si="10"/>
        <v>-104130</v>
      </c>
      <c r="AK18" s="11">
        <f t="shared" si="11"/>
        <v>0.8864449291166848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40851</v>
      </c>
      <c r="E19" s="6">
        <f t="shared" si="0"/>
        <v>4851</v>
      </c>
      <c r="F19" s="4"/>
      <c r="G19" s="4"/>
      <c r="H19" s="7">
        <f t="shared" si="2"/>
        <v>1.13475</v>
      </c>
      <c r="I19" s="4">
        <v>604000</v>
      </c>
      <c r="J19" s="8">
        <v>418764</v>
      </c>
      <c r="K19" s="4">
        <f t="shared" si="3"/>
        <v>-185236</v>
      </c>
      <c r="L19" s="7">
        <f t="shared" si="4"/>
        <v>0.693317880794702</v>
      </c>
      <c r="M19" s="4"/>
      <c r="N19" s="4">
        <v>439</v>
      </c>
      <c r="O19" s="4"/>
      <c r="P19" s="7"/>
      <c r="Q19" s="4">
        <v>178000</v>
      </c>
      <c r="R19" s="4">
        <v>91144</v>
      </c>
      <c r="S19" s="4">
        <f t="shared" si="5"/>
        <v>-86856</v>
      </c>
      <c r="T19" s="7">
        <f t="shared" si="6"/>
        <v>0.5120449438202247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551198</v>
      </c>
      <c r="AJ19" s="9">
        <f t="shared" si="10"/>
        <v>-266802</v>
      </c>
      <c r="AK19" s="11">
        <f t="shared" si="11"/>
        <v>0.6738361858190709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27677</v>
      </c>
      <c r="E20" s="6">
        <f t="shared" si="0"/>
        <v>7677</v>
      </c>
      <c r="F20" s="4"/>
      <c r="G20" s="4"/>
      <c r="H20" s="7">
        <f t="shared" si="2"/>
        <v>1.38385</v>
      </c>
      <c r="I20" s="4">
        <v>80000</v>
      </c>
      <c r="J20" s="8">
        <v>58042</v>
      </c>
      <c r="K20" s="4">
        <f t="shared" si="3"/>
        <v>-21958</v>
      </c>
      <c r="L20" s="7">
        <f t="shared" si="4"/>
        <v>0.725525</v>
      </c>
      <c r="M20" s="4">
        <v>8000</v>
      </c>
      <c r="N20" s="4">
        <v>9000</v>
      </c>
      <c r="O20" s="4"/>
      <c r="P20" s="7">
        <f>SUM(N20/M20)</f>
        <v>1.125</v>
      </c>
      <c r="Q20" s="4">
        <v>37000</v>
      </c>
      <c r="R20" s="4">
        <v>26593</v>
      </c>
      <c r="S20" s="4">
        <f t="shared" si="5"/>
        <v>-10407</v>
      </c>
      <c r="T20" s="7">
        <f t="shared" si="6"/>
        <v>0.7187297297297297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121312</v>
      </c>
      <c r="AJ20" s="9">
        <f t="shared" si="10"/>
        <v>-23688</v>
      </c>
      <c r="AK20" s="11">
        <f t="shared" si="11"/>
        <v>0.8366344827586207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93910</v>
      </c>
      <c r="E21" s="6">
        <f t="shared" si="0"/>
        <v>31910</v>
      </c>
      <c r="F21" s="4"/>
      <c r="G21" s="4"/>
      <c r="H21" s="7">
        <f t="shared" si="2"/>
        <v>1.5146774193548387</v>
      </c>
      <c r="I21" s="4">
        <v>210000</v>
      </c>
      <c r="J21" s="8">
        <v>215738</v>
      </c>
      <c r="K21" s="4">
        <f t="shared" si="3"/>
        <v>5738</v>
      </c>
      <c r="L21" s="7">
        <f t="shared" si="4"/>
        <v>1.0273238095238095</v>
      </c>
      <c r="M21" s="4"/>
      <c r="N21" s="4"/>
      <c r="O21" s="4"/>
      <c r="P21" s="7"/>
      <c r="Q21" s="4">
        <v>40000</v>
      </c>
      <c r="R21" s="4">
        <v>40017</v>
      </c>
      <c r="S21" s="4">
        <f t="shared" si="5"/>
        <v>17</v>
      </c>
      <c r="T21" s="7">
        <f t="shared" si="6"/>
        <v>1.000425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349665</v>
      </c>
      <c r="AJ21" s="9">
        <f t="shared" si="10"/>
        <v>37665</v>
      </c>
      <c r="AK21" s="11">
        <f t="shared" si="11"/>
        <v>1.120721153846154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27486</v>
      </c>
      <c r="E22" s="6">
        <f t="shared" si="0"/>
        <v>4486</v>
      </c>
      <c r="F22" s="4"/>
      <c r="G22" s="4"/>
      <c r="H22" s="7">
        <f t="shared" si="2"/>
        <v>1.1950434782608697</v>
      </c>
      <c r="I22" s="4">
        <v>308000</v>
      </c>
      <c r="J22" s="8">
        <v>345604</v>
      </c>
      <c r="K22" s="4">
        <f t="shared" si="3"/>
        <v>37604</v>
      </c>
      <c r="L22" s="7">
        <f t="shared" si="4"/>
        <v>1.122090909090909</v>
      </c>
      <c r="M22" s="4"/>
      <c r="N22" s="4"/>
      <c r="O22" s="4"/>
      <c r="P22" s="7"/>
      <c r="Q22" s="4">
        <v>232000</v>
      </c>
      <c r="R22" s="4">
        <v>223700</v>
      </c>
      <c r="S22" s="4">
        <f t="shared" si="5"/>
        <v>-8300</v>
      </c>
      <c r="T22" s="7">
        <f t="shared" si="6"/>
        <v>0.9642241379310345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596790</v>
      </c>
      <c r="AJ22" s="9">
        <f t="shared" si="10"/>
        <v>33790</v>
      </c>
      <c r="AK22" s="11">
        <f t="shared" si="11"/>
        <v>1.0600177619893427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32520</v>
      </c>
      <c r="E23" s="6">
        <f t="shared" si="0"/>
        <v>5520</v>
      </c>
      <c r="F23" s="4"/>
      <c r="G23" s="4"/>
      <c r="H23" s="7">
        <f t="shared" si="2"/>
        <v>1.2044444444444444</v>
      </c>
      <c r="I23" s="4">
        <v>1488000</v>
      </c>
      <c r="J23" s="8">
        <v>329884</v>
      </c>
      <c r="K23" s="4">
        <f t="shared" si="3"/>
        <v>-1158116</v>
      </c>
      <c r="L23" s="7">
        <f t="shared" si="4"/>
        <v>0.22169623655913978</v>
      </c>
      <c r="M23" s="4">
        <v>3000</v>
      </c>
      <c r="N23" s="4">
        <v>5395</v>
      </c>
      <c r="O23" s="4"/>
      <c r="P23" s="7"/>
      <c r="Q23" s="4">
        <v>204000</v>
      </c>
      <c r="R23" s="4">
        <v>55389</v>
      </c>
      <c r="S23" s="4">
        <f t="shared" si="5"/>
        <v>-148611</v>
      </c>
      <c r="T23" s="7">
        <f t="shared" si="6"/>
        <v>0.27151470588235294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>
        <v>29439</v>
      </c>
      <c r="AF23" s="4"/>
      <c r="AG23" s="2"/>
      <c r="AH23" s="9">
        <f t="shared" si="1"/>
        <v>1722000</v>
      </c>
      <c r="AI23" s="10">
        <f t="shared" si="9"/>
        <v>452627</v>
      </c>
      <c r="AJ23" s="9">
        <f t="shared" si="10"/>
        <v>-1269373</v>
      </c>
      <c r="AK23" s="11">
        <f t="shared" si="11"/>
        <v>0.26284959349593495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93860</v>
      </c>
      <c r="E24" s="6">
        <f t="shared" si="0"/>
        <v>3860</v>
      </c>
      <c r="F24" s="4"/>
      <c r="G24" s="4"/>
      <c r="H24" s="7">
        <f t="shared" si="2"/>
        <v>1.042888888888889</v>
      </c>
      <c r="I24" s="4">
        <v>556000</v>
      </c>
      <c r="J24" s="8">
        <v>493899</v>
      </c>
      <c r="K24" s="4">
        <f t="shared" si="3"/>
        <v>-62101</v>
      </c>
      <c r="L24" s="7">
        <f t="shared" si="4"/>
        <v>0.8883075539568346</v>
      </c>
      <c r="M24" s="4">
        <v>1000</v>
      </c>
      <c r="N24" s="4">
        <v>9737</v>
      </c>
      <c r="O24" s="4"/>
      <c r="P24" s="7"/>
      <c r="Q24" s="4">
        <v>446000</v>
      </c>
      <c r="R24" s="4">
        <v>150493</v>
      </c>
      <c r="S24" s="4">
        <f t="shared" si="5"/>
        <v>-295507</v>
      </c>
      <c r="T24" s="7">
        <f t="shared" si="6"/>
        <v>0.3374282511210762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>
        <v>278</v>
      </c>
      <c r="AG24" s="2"/>
      <c r="AH24" s="9">
        <f t="shared" si="1"/>
        <v>1093000</v>
      </c>
      <c r="AI24" s="10">
        <f t="shared" si="9"/>
        <v>748267</v>
      </c>
      <c r="AJ24" s="9">
        <f t="shared" si="10"/>
        <v>-344733</v>
      </c>
      <c r="AK24" s="11">
        <f t="shared" si="11"/>
        <v>0.6845992680695334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87292</v>
      </c>
      <c r="E25" s="6">
        <f t="shared" si="0"/>
        <v>-2708</v>
      </c>
      <c r="F25" s="4"/>
      <c r="G25" s="4"/>
      <c r="H25" s="7">
        <f t="shared" si="2"/>
        <v>0.9699111111111111</v>
      </c>
      <c r="I25" s="4">
        <v>371000</v>
      </c>
      <c r="J25" s="8">
        <v>202126</v>
      </c>
      <c r="K25" s="4">
        <f t="shared" si="3"/>
        <v>-168874</v>
      </c>
      <c r="L25" s="7">
        <f t="shared" si="4"/>
        <v>0.5448140161725067</v>
      </c>
      <c r="M25" s="4"/>
      <c r="N25" s="4">
        <v>-3442</v>
      </c>
      <c r="O25" s="4"/>
      <c r="P25" s="7"/>
      <c r="Q25" s="4">
        <v>256000</v>
      </c>
      <c r="R25" s="6">
        <v>125680</v>
      </c>
      <c r="S25" s="4">
        <f t="shared" si="5"/>
        <v>-130320</v>
      </c>
      <c r="T25" s="7">
        <f t="shared" si="6"/>
        <v>0.4909375</v>
      </c>
      <c r="U25" s="16" t="s">
        <v>24</v>
      </c>
      <c r="V25" s="4"/>
      <c r="W25" s="4">
        <v>3000</v>
      </c>
      <c r="X25" s="6">
        <f t="shared" si="7"/>
        <v>3000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414656</v>
      </c>
      <c r="AJ25" s="9">
        <f t="shared" si="10"/>
        <v>-302344</v>
      </c>
      <c r="AK25" s="11">
        <f t="shared" si="11"/>
        <v>0.5783207810320781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326906</v>
      </c>
      <c r="E26" s="6">
        <f t="shared" si="0"/>
        <v>-73094</v>
      </c>
      <c r="F26" s="4"/>
      <c r="G26" s="4"/>
      <c r="H26" s="7">
        <f t="shared" si="2"/>
        <v>0.817265</v>
      </c>
      <c r="I26" s="4">
        <v>2474000</v>
      </c>
      <c r="J26" s="8">
        <v>3838313</v>
      </c>
      <c r="K26" s="4">
        <f t="shared" si="3"/>
        <v>1364313</v>
      </c>
      <c r="L26" s="7">
        <f t="shared" si="4"/>
        <v>1.55146038803557</v>
      </c>
      <c r="M26" s="4"/>
      <c r="N26" s="4">
        <v>680</v>
      </c>
      <c r="O26" s="4"/>
      <c r="P26" s="7"/>
      <c r="Q26" s="4">
        <v>505000</v>
      </c>
      <c r="R26" s="4">
        <v>6738</v>
      </c>
      <c r="S26" s="4">
        <f t="shared" si="5"/>
        <v>-498262</v>
      </c>
      <c r="T26" s="7">
        <f t="shared" si="6"/>
        <v>0.013342574257425743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4172637</v>
      </c>
      <c r="AJ26" s="9">
        <f t="shared" si="10"/>
        <v>793637</v>
      </c>
      <c r="AK26" s="11">
        <f t="shared" si="11"/>
        <v>1.2348733353063037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175833</v>
      </c>
      <c r="E27" s="6">
        <f t="shared" si="0"/>
        <v>-4167</v>
      </c>
      <c r="F27" s="4"/>
      <c r="G27" s="4"/>
      <c r="H27" s="7">
        <f t="shared" si="2"/>
        <v>0.97685</v>
      </c>
      <c r="I27" s="4">
        <v>332000</v>
      </c>
      <c r="J27" s="8">
        <v>55373</v>
      </c>
      <c r="K27" s="4">
        <f t="shared" si="3"/>
        <v>-276627</v>
      </c>
      <c r="L27" s="7">
        <f t="shared" si="4"/>
        <v>0.16678614457831326</v>
      </c>
      <c r="M27" s="4"/>
      <c r="N27" s="4">
        <v>529</v>
      </c>
      <c r="O27" s="4">
        <f aca="true" t="shared" si="12" ref="O27:O36">SUM(N27-M27)</f>
        <v>529</v>
      </c>
      <c r="P27" s="7"/>
      <c r="Q27" s="4">
        <v>151000</v>
      </c>
      <c r="R27" s="6">
        <v>83235</v>
      </c>
      <c r="S27" s="4">
        <f t="shared" si="5"/>
        <v>-67765</v>
      </c>
      <c r="T27" s="7">
        <f t="shared" si="6"/>
        <v>0.5512251655629139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314970</v>
      </c>
      <c r="AJ27" s="9">
        <f t="shared" si="10"/>
        <v>-348030</v>
      </c>
      <c r="AK27" s="11">
        <f t="shared" si="11"/>
        <v>0.4750678733031674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96977</v>
      </c>
      <c r="E28" s="6">
        <f t="shared" si="0"/>
        <v>26977</v>
      </c>
      <c r="F28" s="4"/>
      <c r="G28" s="4"/>
      <c r="H28" s="7">
        <f t="shared" si="2"/>
        <v>1.3853857142857142</v>
      </c>
      <c r="I28" s="4">
        <v>560000</v>
      </c>
      <c r="J28" s="8">
        <v>430038</v>
      </c>
      <c r="K28" s="4">
        <f t="shared" si="3"/>
        <v>-129962</v>
      </c>
      <c r="L28" s="7">
        <f t="shared" si="4"/>
        <v>0.767925</v>
      </c>
      <c r="M28" s="4">
        <v>76000</v>
      </c>
      <c r="N28" s="6">
        <v>60000</v>
      </c>
      <c r="O28" s="4">
        <f t="shared" si="12"/>
        <v>-16000</v>
      </c>
      <c r="P28" s="7">
        <f>SUM(N28/M28)</f>
        <v>0.7894736842105263</v>
      </c>
      <c r="Q28" s="4">
        <v>381000</v>
      </c>
      <c r="R28" s="4">
        <v>303653</v>
      </c>
      <c r="S28" s="4">
        <f t="shared" si="5"/>
        <v>-77347</v>
      </c>
      <c r="T28" s="7">
        <f t="shared" si="6"/>
        <v>0.7969895013123359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890668</v>
      </c>
      <c r="AJ28" s="9">
        <f t="shared" si="10"/>
        <v>-196332</v>
      </c>
      <c r="AK28" s="11">
        <f t="shared" si="11"/>
        <v>0.8193817847286109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345469</v>
      </c>
      <c r="E29" s="6">
        <f t="shared" si="0"/>
        <v>26469</v>
      </c>
      <c r="F29" s="4"/>
      <c r="G29" s="4"/>
      <c r="H29" s="7">
        <f t="shared" si="2"/>
        <v>1.0829749216300941</v>
      </c>
      <c r="I29" s="4">
        <v>1270000</v>
      </c>
      <c r="J29" s="8">
        <v>1535290</v>
      </c>
      <c r="K29" s="4">
        <f t="shared" si="3"/>
        <v>265290</v>
      </c>
      <c r="L29" s="7">
        <f t="shared" si="4"/>
        <v>1.2088897637795275</v>
      </c>
      <c r="M29" s="4"/>
      <c r="N29" s="4">
        <v>504</v>
      </c>
      <c r="O29" s="4">
        <f t="shared" si="12"/>
        <v>504</v>
      </c>
      <c r="P29" s="7"/>
      <c r="Q29" s="4">
        <v>959000</v>
      </c>
      <c r="R29" s="4">
        <v>217665</v>
      </c>
      <c r="S29" s="4">
        <f t="shared" si="5"/>
        <v>-741335</v>
      </c>
      <c r="T29" s="7">
        <f t="shared" si="6"/>
        <v>0.22697080291970803</v>
      </c>
      <c r="U29" s="16" t="s">
        <v>28</v>
      </c>
      <c r="V29" s="4">
        <v>130000</v>
      </c>
      <c r="W29" s="4">
        <v>70283</v>
      </c>
      <c r="X29" s="6">
        <f t="shared" si="7"/>
        <v>-59717</v>
      </c>
      <c r="Y29" s="7">
        <f>SUM(W29/V29)</f>
        <v>0.5406384615384615</v>
      </c>
      <c r="Z29" s="4"/>
      <c r="AA29" s="4"/>
      <c r="AB29" s="4">
        <f t="shared" si="8"/>
        <v>0</v>
      </c>
      <c r="AC29" s="7"/>
      <c r="AD29" s="8"/>
      <c r="AE29" s="4"/>
      <c r="AF29" s="4">
        <v>4000</v>
      </c>
      <c r="AG29" s="2"/>
      <c r="AH29" s="9">
        <f t="shared" si="1"/>
        <v>2678000</v>
      </c>
      <c r="AI29" s="10">
        <f t="shared" si="9"/>
        <v>2173211</v>
      </c>
      <c r="AJ29" s="9">
        <f t="shared" si="10"/>
        <v>-504789</v>
      </c>
      <c r="AK29" s="11">
        <f t="shared" si="11"/>
        <v>0.8115052277819268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140528</v>
      </c>
      <c r="E30" s="6">
        <f t="shared" si="0"/>
        <v>-6472</v>
      </c>
      <c r="F30" s="4"/>
      <c r="G30" s="4"/>
      <c r="H30" s="7">
        <f t="shared" si="2"/>
        <v>0.9559727891156462</v>
      </c>
      <c r="I30" s="4">
        <v>714000</v>
      </c>
      <c r="J30" s="8">
        <v>464023</v>
      </c>
      <c r="K30" s="4">
        <f t="shared" si="3"/>
        <v>-249977</v>
      </c>
      <c r="L30" s="7">
        <f t="shared" si="4"/>
        <v>0.6498921568627452</v>
      </c>
      <c r="M30" s="4"/>
      <c r="N30" s="4">
        <v>5677</v>
      </c>
      <c r="O30" s="4">
        <f t="shared" si="12"/>
        <v>5677</v>
      </c>
      <c r="P30" s="7"/>
      <c r="Q30" s="4">
        <v>600000</v>
      </c>
      <c r="R30" s="6">
        <v>291019</v>
      </c>
      <c r="S30" s="4">
        <f t="shared" si="5"/>
        <v>-308981</v>
      </c>
      <c r="T30" s="7">
        <f t="shared" si="6"/>
        <v>0.4850316666666667</v>
      </c>
      <c r="U30" s="16" t="s">
        <v>29</v>
      </c>
      <c r="V30" s="4"/>
      <c r="W30" s="6">
        <v>88000</v>
      </c>
      <c r="X30" s="6">
        <f t="shared" si="7"/>
        <v>88000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1461000</v>
      </c>
      <c r="AI30" s="10">
        <f t="shared" si="9"/>
        <v>989247</v>
      </c>
      <c r="AJ30" s="9">
        <f t="shared" si="10"/>
        <v>-471753</v>
      </c>
      <c r="AK30" s="11">
        <f t="shared" si="11"/>
        <v>0.6771026694045175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93174</v>
      </c>
      <c r="E31" s="6">
        <f t="shared" si="0"/>
        <v>3174</v>
      </c>
      <c r="F31" s="4"/>
      <c r="G31" s="4"/>
      <c r="H31" s="7">
        <f t="shared" si="2"/>
        <v>1.0352666666666666</v>
      </c>
      <c r="I31" s="4">
        <v>415000</v>
      </c>
      <c r="J31" s="8">
        <v>296355</v>
      </c>
      <c r="K31" s="4">
        <f t="shared" si="3"/>
        <v>-118645</v>
      </c>
      <c r="L31" s="7">
        <f t="shared" si="4"/>
        <v>0.7141084337349397</v>
      </c>
      <c r="M31" s="4"/>
      <c r="N31" s="4"/>
      <c r="O31" s="4">
        <f t="shared" si="12"/>
        <v>0</v>
      </c>
      <c r="P31" s="7"/>
      <c r="Q31" s="4">
        <v>314000</v>
      </c>
      <c r="R31" s="4">
        <v>288385</v>
      </c>
      <c r="S31" s="4">
        <f t="shared" si="5"/>
        <v>-25615</v>
      </c>
      <c r="T31" s="7">
        <f t="shared" si="6"/>
        <v>0.9184235668789809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677914</v>
      </c>
      <c r="AJ31" s="9">
        <f t="shared" si="10"/>
        <v>-141086</v>
      </c>
      <c r="AK31" s="11">
        <f t="shared" si="11"/>
        <v>0.8277338217338217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19759</v>
      </c>
      <c r="E32" s="6">
        <f t="shared" si="0"/>
        <v>-1241</v>
      </c>
      <c r="F32" s="4"/>
      <c r="G32" s="4"/>
      <c r="H32" s="7">
        <f t="shared" si="2"/>
        <v>0.9409047619047619</v>
      </c>
      <c r="I32" s="4">
        <v>486000</v>
      </c>
      <c r="J32" s="8">
        <v>254251</v>
      </c>
      <c r="K32" s="4">
        <f t="shared" si="3"/>
        <v>-231749</v>
      </c>
      <c r="L32" s="7">
        <f t="shared" si="4"/>
        <v>0.5231502057613169</v>
      </c>
      <c r="M32" s="4">
        <v>12000</v>
      </c>
      <c r="N32" s="4">
        <v>7709</v>
      </c>
      <c r="O32" s="4">
        <f t="shared" si="12"/>
        <v>-4291</v>
      </c>
      <c r="P32" s="7">
        <f>SUM(N32/M32)</f>
        <v>0.6424166666666666</v>
      </c>
      <c r="Q32" s="4">
        <v>181000</v>
      </c>
      <c r="R32" s="4">
        <v>40086</v>
      </c>
      <c r="S32" s="4">
        <f t="shared" si="5"/>
        <v>-140914</v>
      </c>
      <c r="T32" s="7">
        <f t="shared" si="6"/>
        <v>0.22146961325966852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321805</v>
      </c>
      <c r="AJ32" s="9">
        <f t="shared" si="10"/>
        <v>-378195</v>
      </c>
      <c r="AK32" s="11">
        <f t="shared" si="11"/>
        <v>0.45972142857142856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25576</v>
      </c>
      <c r="E33" s="6">
        <f t="shared" si="0"/>
        <v>-6424</v>
      </c>
      <c r="F33" s="4"/>
      <c r="G33" s="4"/>
      <c r="H33" s="7">
        <f t="shared" si="2"/>
        <v>0.79925</v>
      </c>
      <c r="I33" s="4">
        <v>339000</v>
      </c>
      <c r="J33" s="8">
        <v>395291</v>
      </c>
      <c r="K33" s="4">
        <f t="shared" si="3"/>
        <v>56291</v>
      </c>
      <c r="L33" s="7">
        <f t="shared" si="4"/>
        <v>1.1660501474926255</v>
      </c>
      <c r="M33" s="4">
        <v>3000</v>
      </c>
      <c r="N33" s="4">
        <v>2643</v>
      </c>
      <c r="O33" s="4">
        <f t="shared" si="12"/>
        <v>-357</v>
      </c>
      <c r="P33" s="7"/>
      <c r="Q33" s="4">
        <v>267000</v>
      </c>
      <c r="R33" s="4">
        <v>310840</v>
      </c>
      <c r="S33" s="4">
        <f t="shared" si="5"/>
        <v>43840</v>
      </c>
      <c r="T33" s="7">
        <f t="shared" si="6"/>
        <v>1.1641947565543072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/>
      <c r="AF33" s="4"/>
      <c r="AG33" s="2">
        <v>1000</v>
      </c>
      <c r="AH33" s="9">
        <f t="shared" si="1"/>
        <v>641000</v>
      </c>
      <c r="AI33" s="10">
        <f t="shared" si="9"/>
        <v>735350</v>
      </c>
      <c r="AJ33" s="9">
        <f t="shared" si="10"/>
        <v>94350</v>
      </c>
      <c r="AK33" s="11">
        <f t="shared" si="11"/>
        <v>1.147191887675507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36521</v>
      </c>
      <c r="E34" s="6">
        <f t="shared" si="0"/>
        <v>-12479</v>
      </c>
      <c r="F34" s="4"/>
      <c r="G34" s="4"/>
      <c r="H34" s="7">
        <f t="shared" si="2"/>
        <v>0.7453265306122449</v>
      </c>
      <c r="I34" s="4">
        <v>185000</v>
      </c>
      <c r="J34" s="8">
        <v>184945</v>
      </c>
      <c r="K34" s="4">
        <f t="shared" si="3"/>
        <v>-55</v>
      </c>
      <c r="L34" s="7">
        <f t="shared" si="4"/>
        <v>0.9997027027027027</v>
      </c>
      <c r="M34" s="4">
        <v>54000</v>
      </c>
      <c r="N34" s="6">
        <v>68302</v>
      </c>
      <c r="O34" s="4">
        <f t="shared" si="12"/>
        <v>14302</v>
      </c>
      <c r="P34" s="7">
        <f>SUM(N34/M34)</f>
        <v>1.264851851851852</v>
      </c>
      <c r="Q34" s="4">
        <v>211000</v>
      </c>
      <c r="R34" s="4">
        <v>195453</v>
      </c>
      <c r="S34" s="4">
        <f t="shared" si="5"/>
        <v>-15547</v>
      </c>
      <c r="T34" s="7">
        <f t="shared" si="6"/>
        <v>0.9263175355450237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485221</v>
      </c>
      <c r="AJ34" s="9">
        <f t="shared" si="10"/>
        <v>-13779</v>
      </c>
      <c r="AK34" s="11">
        <f t="shared" si="11"/>
        <v>0.9723867735470942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1831082</v>
      </c>
      <c r="E35" s="6">
        <f t="shared" si="0"/>
        <v>-41918</v>
      </c>
      <c r="F35" s="4"/>
      <c r="G35" s="4"/>
      <c r="H35" s="7">
        <f t="shared" si="2"/>
        <v>0.9776198611852642</v>
      </c>
      <c r="I35" s="4">
        <v>3044000</v>
      </c>
      <c r="J35" s="8">
        <v>2832758</v>
      </c>
      <c r="K35" s="4">
        <f t="shared" si="3"/>
        <v>-211242</v>
      </c>
      <c r="L35" s="7">
        <f t="shared" si="4"/>
        <v>0.9306038107752956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915589</v>
      </c>
      <c r="S35" s="4">
        <f t="shared" si="5"/>
        <v>-224411</v>
      </c>
      <c r="T35" s="7">
        <f t="shared" si="6"/>
        <v>0.8031482456140351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2364486</v>
      </c>
      <c r="AB35" s="4">
        <f t="shared" si="8"/>
        <v>61086</v>
      </c>
      <c r="AC35" s="7"/>
      <c r="AD35" s="8">
        <v>298767</v>
      </c>
      <c r="AE35" s="4"/>
      <c r="AF35" s="4"/>
      <c r="AG35" s="2">
        <v>1000</v>
      </c>
      <c r="AH35" s="9">
        <f t="shared" si="1"/>
        <v>8363400</v>
      </c>
      <c r="AI35" s="10">
        <f t="shared" si="9"/>
        <v>8243682</v>
      </c>
      <c r="AJ35" s="9">
        <f t="shared" si="10"/>
        <v>-119718</v>
      </c>
      <c r="AK35" s="11">
        <f t="shared" si="11"/>
        <v>0.9856854867637563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2306727</v>
      </c>
      <c r="E36" s="6">
        <f t="shared" si="0"/>
        <v>112727</v>
      </c>
      <c r="F36" s="4"/>
      <c r="G36" s="4"/>
      <c r="H36" s="7">
        <f t="shared" si="2"/>
        <v>1.0513796718322699</v>
      </c>
      <c r="I36" s="4">
        <v>1138000</v>
      </c>
      <c r="J36" s="8">
        <v>1523247</v>
      </c>
      <c r="K36" s="4">
        <f t="shared" si="3"/>
        <v>385247</v>
      </c>
      <c r="L36" s="7">
        <f t="shared" si="4"/>
        <v>1.338529876977153</v>
      </c>
      <c r="M36" s="4"/>
      <c r="N36" s="4">
        <v>400</v>
      </c>
      <c r="O36" s="4">
        <f t="shared" si="12"/>
        <v>400</v>
      </c>
      <c r="P36" s="7"/>
      <c r="Q36" s="4">
        <v>915000</v>
      </c>
      <c r="R36" s="4">
        <v>626531</v>
      </c>
      <c r="S36" s="4">
        <f t="shared" si="5"/>
        <v>-288469</v>
      </c>
      <c r="T36" s="7">
        <f t="shared" si="6"/>
        <v>0.6847333333333333</v>
      </c>
      <c r="U36" s="16" t="s">
        <v>35</v>
      </c>
      <c r="V36" s="4">
        <v>50000</v>
      </c>
      <c r="W36" s="4">
        <v>134480</v>
      </c>
      <c r="X36" s="6">
        <f t="shared" si="7"/>
        <v>84480</v>
      </c>
      <c r="Y36" s="7"/>
      <c r="Z36" s="4">
        <v>1311000</v>
      </c>
      <c r="AA36" s="4">
        <v>1345748</v>
      </c>
      <c r="AB36" s="4">
        <f t="shared" si="8"/>
        <v>34748</v>
      </c>
      <c r="AC36" s="7"/>
      <c r="AD36" s="8">
        <v>5816</v>
      </c>
      <c r="AE36" s="4"/>
      <c r="AF36" s="4"/>
      <c r="AG36" s="2"/>
      <c r="AH36" s="9">
        <f t="shared" si="1"/>
        <v>5608000</v>
      </c>
      <c r="AI36" s="10">
        <f t="shared" si="9"/>
        <v>5942949</v>
      </c>
      <c r="AJ36" s="9">
        <f>SUM(AI36-AH36)</f>
        <v>334949</v>
      </c>
      <c r="AK36" s="11">
        <f>SUM(AI36/AH36)</f>
        <v>1.059726997146933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7028237</v>
      </c>
      <c r="E37" s="9">
        <f>SUM(E8:E36)</f>
        <v>75237</v>
      </c>
      <c r="F37" s="9">
        <f>SUM(F8:F36)</f>
        <v>0</v>
      </c>
      <c r="G37" s="9">
        <f>SUM(G8:G36)</f>
        <v>0</v>
      </c>
      <c r="H37" s="16">
        <f t="shared" si="2"/>
        <v>1.0108207967783691</v>
      </c>
      <c r="I37" s="9">
        <f>SUM(I8:I36)</f>
        <v>21379000</v>
      </c>
      <c r="J37" s="9">
        <f>SUM(J8:J36)</f>
        <v>21072756</v>
      </c>
      <c r="K37" s="9">
        <f t="shared" si="3"/>
        <v>-306244</v>
      </c>
      <c r="L37" s="16">
        <f t="shared" si="4"/>
        <v>0.985675475934328</v>
      </c>
      <c r="M37" s="9">
        <f aca="true" t="shared" si="13" ref="M37:R37">SUM(M8:M36)</f>
        <v>248000</v>
      </c>
      <c r="N37" s="10">
        <f t="shared" si="13"/>
        <v>248575</v>
      </c>
      <c r="O37" s="10">
        <f t="shared" si="13"/>
        <v>-1702</v>
      </c>
      <c r="P37" s="10">
        <f t="shared" si="13"/>
        <v>7.060475234403253</v>
      </c>
      <c r="Q37" s="9">
        <f t="shared" si="13"/>
        <v>10300000</v>
      </c>
      <c r="R37" s="9">
        <f t="shared" si="13"/>
        <v>6118905</v>
      </c>
      <c r="S37" s="9">
        <f t="shared" si="5"/>
        <v>-4181095</v>
      </c>
      <c r="T37" s="16">
        <f t="shared" si="6"/>
        <v>0.5940684466019418</v>
      </c>
      <c r="U37" s="16"/>
      <c r="V37" s="9">
        <f>SUM(V8:V36)</f>
        <v>1450000</v>
      </c>
      <c r="W37" s="9">
        <f>SUM(W8:W36)</f>
        <v>1598009</v>
      </c>
      <c r="X37" s="10">
        <f t="shared" si="7"/>
        <v>148009</v>
      </c>
      <c r="Y37" s="16">
        <f>SUM(W37/V37)</f>
        <v>1.1020751724137932</v>
      </c>
      <c r="Z37" s="9">
        <f>SUM(Z8:Z36)</f>
        <v>3614400</v>
      </c>
      <c r="AA37" s="9">
        <f>SUM(AA8:AA36)</f>
        <v>3710234</v>
      </c>
      <c r="AB37" s="9">
        <f t="shared" si="8"/>
        <v>95834</v>
      </c>
      <c r="AC37" s="16"/>
      <c r="AD37" s="9">
        <f>SUM(AD8:AD36)</f>
        <v>304583</v>
      </c>
      <c r="AE37" s="9">
        <f>SUM(AE8:AE36)</f>
        <v>29439</v>
      </c>
      <c r="AF37" s="9">
        <f>SUM(AF8:AF36)</f>
        <v>4278</v>
      </c>
      <c r="AG37" s="9">
        <f>SUM(AG8:AG36)</f>
        <v>3000</v>
      </c>
      <c r="AH37" s="9">
        <f>SUM(AH8:AH36)</f>
        <v>43944400</v>
      </c>
      <c r="AI37" s="10">
        <f t="shared" si="9"/>
        <v>40118016</v>
      </c>
      <c r="AJ37" s="9">
        <f t="shared" si="10"/>
        <v>-3826384</v>
      </c>
      <c r="AK37" s="11">
        <f t="shared" si="11"/>
        <v>0.912926698282375</v>
      </c>
      <c r="AL37" s="3" t="s">
        <v>7</v>
      </c>
    </row>
    <row r="38" spans="3:5" ht="15">
      <c r="C38" s="1" t="s">
        <v>39</v>
      </c>
      <c r="E38" s="1" t="s">
        <v>41</v>
      </c>
    </row>
    <row r="40" spans="4:11" ht="15">
      <c r="D40" s="1" t="s">
        <v>40</v>
      </c>
      <c r="E40" s="1" t="s">
        <v>59</v>
      </c>
      <c r="K40" s="1" t="s">
        <v>60</v>
      </c>
    </row>
    <row r="42" spans="5:35" ht="15">
      <c r="E42" s="1" t="s">
        <v>61</v>
      </c>
      <c r="K42" s="1" t="s">
        <v>62</v>
      </c>
      <c r="AI42" s="1" t="s">
        <v>56</v>
      </c>
    </row>
  </sheetData>
  <sheetProtection/>
  <mergeCells count="17">
    <mergeCell ref="Q6:T6"/>
    <mergeCell ref="A6:A7"/>
    <mergeCell ref="AK6:AK7"/>
    <mergeCell ref="AG6:AG7"/>
    <mergeCell ref="AF6:AF7"/>
    <mergeCell ref="AE6:AE7"/>
    <mergeCell ref="AD6:AD7"/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2019-12-04T14:02:25Z</cp:lastPrinted>
  <dcterms:created xsi:type="dcterms:W3CDTF">2010-05-14T07:01:12Z</dcterms:created>
  <dcterms:modified xsi:type="dcterms:W3CDTF">2019-12-04T14:02:56Z</dcterms:modified>
  <cp:category/>
  <cp:version/>
  <cp:contentType/>
  <cp:contentStatus/>
</cp:coreProperties>
</file>